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5" activeTab="0"/>
  </bookViews>
  <sheets>
    <sheet name="LE" sheetId="1" r:id="rId1"/>
    <sheet name="Feuil3" sheetId="2" r:id="rId2"/>
  </sheets>
  <definedNames>
    <definedName name="_xlnm.Print_Area" localSheetId="0">'LE'!$A$1:$L$33</definedName>
  </definedNames>
  <calcPr fullCalcOnLoad="1"/>
</workbook>
</file>

<file path=xl/sharedStrings.xml><?xml version="1.0" encoding="utf-8"?>
<sst xmlns="http://schemas.openxmlformats.org/spreadsheetml/2006/main" count="62" uniqueCount="46">
  <si>
    <t>MASSE &amp; CENTRAGE</t>
  </si>
  <si>
    <t>F-GRLE</t>
  </si>
  <si>
    <t>Remplir les cases jaunes</t>
  </si>
  <si>
    <t>ITEM</t>
  </si>
  <si>
    <t>MASSE (kg)</t>
  </si>
  <si>
    <t>Bras de levier (m)</t>
  </si>
  <si>
    <t>MOMENT (kgm)</t>
  </si>
  <si>
    <t>Masse à vide</t>
  </si>
  <si>
    <t>X</t>
  </si>
  <si>
    <t>=</t>
  </si>
  <si>
    <t>Sièges avant</t>
  </si>
  <si>
    <t>+</t>
  </si>
  <si>
    <t>Sièges arrière</t>
  </si>
  <si>
    <t>Bagages (54 kg max)</t>
  </si>
  <si>
    <t>DEVIS DE MASSE</t>
  </si>
  <si>
    <t>KG</t>
  </si>
  <si>
    <t>Masse sans carburant</t>
  </si>
  <si>
    <t>+ sièges avant</t>
  </si>
  <si>
    <t>Carburant</t>
  </si>
  <si>
    <t>+ sièges arrière</t>
  </si>
  <si>
    <t>Masse au décollage</t>
  </si>
  <si>
    <t>+ bagages (54 kg max)</t>
  </si>
  <si>
    <t>+ Carburant au décollage</t>
  </si>
  <si>
    <t>litres</t>
  </si>
  <si>
    <t>Conso d'étape</t>
  </si>
  <si>
    <t>-</t>
  </si>
  <si>
    <t>= Masse au décollage</t>
  </si>
  <si>
    <t>Masse à l'atterrissage</t>
  </si>
  <si>
    <t>- Consommation d'étape</t>
  </si>
  <si>
    <t>= Masse à l'atterrissage</t>
  </si>
  <si>
    <t>DEVIS CARBURANT</t>
  </si>
  <si>
    <t>Etape</t>
  </si>
  <si>
    <t>Litres</t>
  </si>
  <si>
    <t>Taxi</t>
  </si>
  <si>
    <t>Conso d'étape corrigée</t>
  </si>
  <si>
    <t>Reco terrain + TdP</t>
  </si>
  <si>
    <t>Dégagement corrigé</t>
  </si>
  <si>
    <t>Réserve finale</t>
  </si>
  <si>
    <t>Réserve Solo</t>
  </si>
  <si>
    <t>Carburant supplémentaire</t>
  </si>
  <si>
    <t>MINIMUM</t>
  </si>
  <si>
    <t>A bord</t>
  </si>
  <si>
    <t>Terrain dégagement</t>
  </si>
  <si>
    <t>Sans carburant</t>
  </si>
  <si>
    <t>Au décollage</t>
  </si>
  <si>
    <t>Masse maxi décollage 1043 kg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</si>
</sst>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"/>
    <numFmt numFmtId="167" formatCode="@"/>
  </numFmts>
  <fonts count="10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6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right"/>
      <protection/>
    </xf>
    <xf numFmtId="164" fontId="1" fillId="0" borderId="0" xfId="0" applyFont="1" applyAlignment="1" applyProtection="1">
      <alignment horizontal="left"/>
      <protection/>
    </xf>
    <xf numFmtId="164" fontId="1" fillId="0" borderId="1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5" fillId="0" borderId="3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/>
      <protection/>
    </xf>
    <xf numFmtId="164" fontId="1" fillId="0" borderId="5" xfId="0" applyFont="1" applyBorder="1" applyAlignment="1" applyProtection="1">
      <alignment horizontal="center" vertical="center"/>
      <protection/>
    </xf>
    <xf numFmtId="164" fontId="1" fillId="0" borderId="6" xfId="0" applyFont="1" applyBorder="1" applyAlignment="1" applyProtection="1">
      <alignment horizontal="righ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6" xfId="0" applyFont="1" applyBorder="1" applyAlignment="1" applyProtection="1">
      <alignment horizontal="center" vertical="center"/>
      <protection/>
    </xf>
    <xf numFmtId="165" fontId="1" fillId="0" borderId="8" xfId="0" applyNumberFormat="1" applyFont="1" applyBorder="1" applyAlignment="1" applyProtection="1">
      <alignment horizontal="left" vertical="center"/>
      <protection/>
    </xf>
    <xf numFmtId="164" fontId="1" fillId="0" borderId="9" xfId="0" applyFont="1" applyBorder="1" applyAlignment="1" applyProtection="1">
      <alignment horizontal="left" vertical="center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 horizontal="center" vertical="center"/>
      <protection/>
    </xf>
    <xf numFmtId="164" fontId="1" fillId="0" borderId="11" xfId="0" applyFont="1" applyBorder="1" applyAlignment="1" applyProtection="1">
      <alignment horizontal="right" vertical="center"/>
      <protection/>
    </xf>
    <xf numFmtId="164" fontId="1" fillId="0" borderId="12" xfId="0" applyFont="1" applyBorder="1" applyAlignment="1" applyProtection="1">
      <alignment horizontal="left" vertical="center"/>
      <protection/>
    </xf>
    <xf numFmtId="164" fontId="1" fillId="0" borderId="11" xfId="0" applyFont="1" applyBorder="1" applyAlignment="1" applyProtection="1">
      <alignment horizontal="center" vertical="center"/>
      <protection/>
    </xf>
    <xf numFmtId="164" fontId="1" fillId="0" borderId="13" xfId="0" applyFont="1" applyBorder="1" applyAlignment="1" applyProtection="1">
      <alignment horizontal="left" vertical="center"/>
      <protection/>
    </xf>
    <xf numFmtId="164" fontId="1" fillId="0" borderId="14" xfId="0" applyFont="1" applyBorder="1" applyAlignment="1" applyProtection="1">
      <alignment horizontal="center" vertical="center"/>
      <protection/>
    </xf>
    <xf numFmtId="164" fontId="1" fillId="0" borderId="15" xfId="0" applyFont="1" applyBorder="1" applyAlignment="1" applyProtection="1">
      <alignment horizontal="right" vertical="center"/>
      <protection/>
    </xf>
    <xf numFmtId="164" fontId="1" fillId="0" borderId="16" xfId="0" applyFont="1" applyBorder="1" applyAlignment="1" applyProtection="1">
      <alignment horizontal="left" vertical="center"/>
      <protection/>
    </xf>
    <xf numFmtId="164" fontId="1" fillId="0" borderId="15" xfId="0" applyFont="1" applyBorder="1" applyAlignment="1" applyProtection="1">
      <alignment horizontal="center" vertical="center"/>
      <protection/>
    </xf>
    <xf numFmtId="164" fontId="1" fillId="0" borderId="17" xfId="0" applyFont="1" applyBorder="1" applyAlignment="1" applyProtection="1">
      <alignment horizontal="left" vertical="center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center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6" fillId="2" borderId="14" xfId="0" applyFont="1" applyFill="1" applyBorder="1" applyAlignment="1" applyProtection="1">
      <alignment horizontal="center"/>
      <protection/>
    </xf>
    <xf numFmtId="164" fontId="1" fillId="3" borderId="5" xfId="0" applyFont="1" applyFill="1" applyBorder="1" applyAlignment="1" applyProtection="1">
      <alignment horizontal="center" vertical="center"/>
      <protection/>
    </xf>
    <xf numFmtId="164" fontId="1" fillId="3" borderId="6" xfId="0" applyFont="1" applyFill="1" applyBorder="1" applyAlignment="1" applyProtection="1">
      <alignment horizontal="center" vertical="center"/>
      <protection/>
    </xf>
    <xf numFmtId="166" fontId="1" fillId="3" borderId="21" xfId="0" applyNumberFormat="1" applyFont="1" applyFill="1" applyBorder="1" applyAlignment="1" applyProtection="1">
      <alignment horizontal="center" vertical="center"/>
      <protection/>
    </xf>
    <xf numFmtId="166" fontId="1" fillId="3" borderId="22" xfId="0" applyNumberFormat="1" applyFont="1" applyFill="1" applyBorder="1" applyAlignment="1" applyProtection="1">
      <alignment horizontal="center" vertical="center"/>
      <protection/>
    </xf>
    <xf numFmtId="167" fontId="1" fillId="0" borderId="15" xfId="0" applyNumberFormat="1" applyFont="1" applyBorder="1" applyAlignment="1" applyProtection="1">
      <alignment horizontal="right" vertical="center"/>
      <protection/>
    </xf>
    <xf numFmtId="164" fontId="1" fillId="4" borderId="14" xfId="0" applyFont="1" applyFill="1" applyBorder="1" applyAlignment="1" applyProtection="1">
      <alignment horizontal="center" vertical="center"/>
      <protection locked="0"/>
    </xf>
    <xf numFmtId="164" fontId="1" fillId="0" borderId="23" xfId="0" applyFont="1" applyBorder="1" applyAlignment="1" applyProtection="1">
      <alignment horizontal="center" vertical="center"/>
      <protection/>
    </xf>
    <xf numFmtId="164" fontId="1" fillId="0" borderId="18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left" vertical="center"/>
      <protection/>
    </xf>
    <xf numFmtId="166" fontId="1" fillId="0" borderId="18" xfId="0" applyNumberFormat="1" applyFont="1" applyBorder="1" applyAlignment="1" applyProtection="1">
      <alignment horizontal="center" vertical="center"/>
      <protection/>
    </xf>
    <xf numFmtId="166" fontId="1" fillId="0" borderId="1" xfId="0" applyNumberFormat="1" applyFont="1" applyBorder="1" applyAlignment="1" applyProtection="1">
      <alignment horizontal="left" vertical="center"/>
      <protection/>
    </xf>
    <xf numFmtId="164" fontId="5" fillId="0" borderId="14" xfId="0" applyFont="1" applyBorder="1" applyAlignment="1" applyProtection="1">
      <alignment horizontal="center" vertical="center"/>
      <protection/>
    </xf>
    <xf numFmtId="164" fontId="1" fillId="4" borderId="15" xfId="0" applyFont="1" applyFill="1" applyBorder="1" applyAlignment="1" applyProtection="1">
      <alignment horizontal="right"/>
      <protection locked="0"/>
    </xf>
    <xf numFmtId="164" fontId="1" fillId="0" borderId="17" xfId="0" applyFont="1" applyBorder="1" applyAlignment="1" applyProtection="1">
      <alignment horizontal="left"/>
      <protection/>
    </xf>
    <xf numFmtId="167" fontId="5" fillId="3" borderId="15" xfId="0" applyNumberFormat="1" applyFont="1" applyFill="1" applyBorder="1" applyAlignment="1" applyProtection="1">
      <alignment horizontal="right" vertical="center"/>
      <protection/>
    </xf>
    <xf numFmtId="164" fontId="5" fillId="3" borderId="14" xfId="0" applyFont="1" applyFill="1" applyBorder="1" applyAlignment="1" applyProtection="1">
      <alignment horizontal="center" vertical="center"/>
      <protection/>
    </xf>
    <xf numFmtId="164" fontId="1" fillId="3" borderId="21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vertical="center"/>
      <protection/>
    </xf>
    <xf numFmtId="164" fontId="1" fillId="3" borderId="14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/>
      <protection/>
    </xf>
    <xf numFmtId="164" fontId="1" fillId="0" borderId="14" xfId="0" applyFont="1" applyBorder="1" applyAlignment="1" applyProtection="1">
      <alignment horizontal="center" vertical="center"/>
      <protection locked="0"/>
    </xf>
    <xf numFmtId="164" fontId="1" fillId="4" borderId="2" xfId="0" applyFont="1" applyFill="1" applyBorder="1" applyAlignment="1" applyProtection="1">
      <alignment horizontal="center" vertical="center"/>
      <protection locked="0"/>
    </xf>
    <xf numFmtId="164" fontId="5" fillId="0" borderId="24" xfId="0" applyFont="1" applyBorder="1" applyAlignment="1" applyProtection="1">
      <alignment horizontal="center" vertical="center"/>
      <protection/>
    </xf>
    <xf numFmtId="164" fontId="5" fillId="0" borderId="25" xfId="0" applyFont="1" applyBorder="1" applyAlignment="1" applyProtection="1">
      <alignment horizontal="center" vertical="center"/>
      <protection/>
    </xf>
    <xf numFmtId="164" fontId="1" fillId="4" borderId="10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"/>
          <c:y val="0.1735"/>
          <c:w val="0.83025"/>
          <c:h val="0.8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xVal>
            <c:numRef>
              <c:f>LE!$I$10</c:f>
              <c:numCache/>
            </c:numRef>
          </c:xVal>
          <c:yVal>
            <c:numRef>
              <c:f>LE!$G$10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xVal>
            <c:numRef>
              <c:f>LE!$I$7</c:f>
              <c:numCache/>
            </c:numRef>
          </c:xVal>
          <c:yVal>
            <c:numRef>
              <c:f>LE!$G$7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@" sourceLinked="0"/>
              <c:spPr>
                <a:noFill/>
                <a:ln>
                  <a:noFill/>
                </a:ln>
              </c:spPr>
            </c:dLbl>
            <c:numFmt formatCode="@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  <c:separator>;</c:separator>
          </c:dLbls>
          <c:xVal>
            <c:numRef>
              <c:f>Feuil3!$A$5:$A$6</c:f>
              <c:numCache/>
            </c:numRef>
          </c:xVal>
          <c:yVal>
            <c:numRef>
              <c:f>Feuil3!$B$5:$B$6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Feuil3!$A$3:$A$4</c:f>
              <c:numCache/>
            </c:numRef>
          </c:xVal>
          <c:yVal>
            <c:numRef>
              <c:f>Feuil3!$B$3:$B$4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Feuil3!$A$4:$A$5</c:f>
              <c:numCache/>
            </c:numRef>
          </c:xVal>
          <c:yVal>
            <c:numRef>
              <c:f>Feuil3!$B$4:$B$5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Feuil3!$A$6:$A$7</c:f>
              <c:numCache/>
            </c:numRef>
          </c:xVal>
          <c:yVal>
            <c:numRef>
              <c:f>Feuil3!$B$6:$B$7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Feuil3!$H$3:$H$4</c:f>
              <c:numCache/>
            </c:numRef>
          </c:xVal>
          <c:yVal>
            <c:numRef>
              <c:f>Feuil3!$I$3:$I$4</c:f>
              <c:numCache/>
            </c:numRef>
          </c:yVal>
          <c:smooth val="0"/>
        </c:ser>
        <c:axId val="5226521"/>
        <c:axId val="47038690"/>
      </c:scatterChart>
      <c:valAx>
        <c:axId val="5226521"/>
        <c:scaling>
          <c:orientation val="minMax"/>
          <c:max val="1.2"/>
          <c:min val="0.8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minorGridlines>
          <c:spPr>
            <a:ln w="3175">
              <a:solidFill>
                <a:srgbClr val="B3B3B3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38690"/>
        <c:crossesAt val="0"/>
        <c:crossBetween val="midCat"/>
        <c:dispUnits/>
      </c:valAx>
      <c:valAx>
        <c:axId val="47038690"/>
        <c:scaling>
          <c:orientation val="minMax"/>
          <c:max val="1050"/>
          <c:min val="6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26521"/>
        <c:crossesAt val="0.8"/>
        <c:crossBetween val="midCat"/>
        <c:dispUnits/>
        <c:majorUnit val="50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161925</xdr:rowOff>
    </xdr:from>
    <xdr:to>
      <xdr:col>1</xdr:col>
      <xdr:colOff>685800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23850"/>
          <a:ext cx="19812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15</xdr:row>
      <xdr:rowOff>123825</xdr:rowOff>
    </xdr:from>
    <xdr:to>
      <xdr:col>11</xdr:col>
      <xdr:colOff>866775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3105150" y="3086100"/>
        <a:ext cx="57245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N11" sqref="N11"/>
    </sheetView>
  </sheetViews>
  <sheetFormatPr defaultColWidth="11.421875" defaultRowHeight="12.75"/>
  <cols>
    <col min="1" max="1" width="28.140625" style="1" customWidth="1"/>
    <col min="2" max="2" width="13.00390625" style="1" customWidth="1"/>
    <col min="3" max="3" width="8.140625" style="1" customWidth="1"/>
    <col min="4" max="4" width="5.7109375" style="1" customWidth="1"/>
    <col min="5" max="5" width="6.421875" style="1" customWidth="1"/>
    <col min="6" max="6" width="22.421875" style="2" customWidth="1"/>
    <col min="7" max="7" width="2.28125" style="2" customWidth="1"/>
    <col min="8" max="8" width="11.7109375" style="2" customWidth="1"/>
    <col min="9" max="9" width="2.28125" style="2" customWidth="1"/>
    <col min="10" max="10" width="17.57421875" style="2" customWidth="1"/>
    <col min="11" max="11" width="1.7109375" style="2" customWidth="1"/>
    <col min="12" max="12" width="16.28125" style="2" customWidth="1"/>
    <col min="13" max="16384" width="11.421875" style="1" customWidth="1"/>
  </cols>
  <sheetData>
    <row r="1" spans="1:5" ht="12.75">
      <c r="A1" s="3" t="s">
        <v>0</v>
      </c>
      <c r="B1"/>
      <c r="C1" s="4" t="s">
        <v>1</v>
      </c>
      <c r="E1" s="5" t="s">
        <v>2</v>
      </c>
    </row>
    <row r="2" spans="1:12" ht="15.75" customHeight="1">
      <c r="A2" s="6"/>
      <c r="B2" s="2"/>
      <c r="C2" s="7"/>
      <c r="D2" s="8"/>
      <c r="E2" s="8"/>
      <c r="F2" s="9" t="s">
        <v>3</v>
      </c>
      <c r="G2" s="10" t="s">
        <v>4</v>
      </c>
      <c r="H2" s="10"/>
      <c r="I2" s="10" t="s">
        <v>5</v>
      </c>
      <c r="J2" s="10"/>
      <c r="K2" s="10" t="s">
        <v>6</v>
      </c>
      <c r="L2" s="10"/>
    </row>
    <row r="3" spans="1:12" ht="15.75" customHeight="1">
      <c r="A3" s="6"/>
      <c r="B3" s="2"/>
      <c r="C3" s="7"/>
      <c r="D3" s="11"/>
      <c r="E3" s="11"/>
      <c r="F3" s="12" t="s">
        <v>7</v>
      </c>
      <c r="G3" s="13"/>
      <c r="H3" s="14">
        <v>670</v>
      </c>
      <c r="I3" s="15" t="s">
        <v>8</v>
      </c>
      <c r="J3" s="16">
        <v>0.94771</v>
      </c>
      <c r="K3" s="15" t="s">
        <v>9</v>
      </c>
      <c r="L3" s="17">
        <v>634.96</v>
      </c>
    </row>
    <row r="4" spans="1:12" ht="15.75" customHeight="1">
      <c r="A4" s="6"/>
      <c r="B4" s="2"/>
      <c r="C4" s="7"/>
      <c r="D4" s="18"/>
      <c r="E4" s="18"/>
      <c r="F4" s="19" t="s">
        <v>10</v>
      </c>
      <c r="G4" s="20" t="s">
        <v>11</v>
      </c>
      <c r="H4" s="21">
        <f>B9</f>
        <v>155</v>
      </c>
      <c r="I4" s="22" t="s">
        <v>8</v>
      </c>
      <c r="J4" s="23">
        <v>0.94</v>
      </c>
      <c r="K4" s="22" t="s">
        <v>9</v>
      </c>
      <c r="L4" s="23">
        <f>H4*J4</f>
        <v>145.7</v>
      </c>
    </row>
    <row r="5" spans="6:12" ht="15.75" customHeight="1">
      <c r="F5" s="24" t="s">
        <v>12</v>
      </c>
      <c r="G5" s="25" t="s">
        <v>11</v>
      </c>
      <c r="H5" s="26">
        <f>B10</f>
        <v>150</v>
      </c>
      <c r="I5" s="27" t="s">
        <v>8</v>
      </c>
      <c r="J5" s="28">
        <v>1.85</v>
      </c>
      <c r="K5" s="27" t="s">
        <v>9</v>
      </c>
      <c r="L5" s="23">
        <f>H5*J5</f>
        <v>277.5</v>
      </c>
    </row>
    <row r="6" spans="6:12" ht="15.75" customHeight="1">
      <c r="F6" s="29" t="s">
        <v>13</v>
      </c>
      <c r="G6" s="30" t="s">
        <v>11</v>
      </c>
      <c r="H6" s="31">
        <f>B11</f>
        <v>10</v>
      </c>
      <c r="I6" s="32" t="s">
        <v>8</v>
      </c>
      <c r="J6" s="33">
        <v>2.41</v>
      </c>
      <c r="K6" s="32" t="s">
        <v>9</v>
      </c>
      <c r="L6" s="23">
        <f>H6*J6</f>
        <v>24.1</v>
      </c>
    </row>
    <row r="7" spans="1:12" ht="15.75" customHeight="1">
      <c r="A7" s="34" t="s">
        <v>14</v>
      </c>
      <c r="B7" s="2" t="s">
        <v>15</v>
      </c>
      <c r="F7" s="35" t="s">
        <v>16</v>
      </c>
      <c r="G7" s="36">
        <f>H3+H4+H5+H6</f>
        <v>985</v>
      </c>
      <c r="H7" s="36"/>
      <c r="I7" s="37">
        <f>K7/G7</f>
        <v>1.098741116751269</v>
      </c>
      <c r="J7" s="37"/>
      <c r="K7" s="38">
        <f>L4+L5+L6+L3</f>
        <v>1082.26</v>
      </c>
      <c r="L7" s="38"/>
    </row>
    <row r="8" spans="1:12" ht="15.75" customHeight="1">
      <c r="A8" s="25" t="s">
        <v>7</v>
      </c>
      <c r="B8" s="24">
        <v>670</v>
      </c>
      <c r="F8" s="35"/>
      <c r="G8" s="36"/>
      <c r="H8" s="36"/>
      <c r="I8" s="37"/>
      <c r="J8" s="37"/>
      <c r="K8" s="38"/>
      <c r="L8" s="38"/>
    </row>
    <row r="9" spans="1:12" ht="15.75" customHeight="1">
      <c r="A9" s="39" t="s">
        <v>17</v>
      </c>
      <c r="B9" s="40">
        <v>155</v>
      </c>
      <c r="F9" s="41" t="s">
        <v>18</v>
      </c>
      <c r="G9" s="30" t="s">
        <v>11</v>
      </c>
      <c r="H9" s="31">
        <f>B12</f>
        <v>100.8</v>
      </c>
      <c r="I9" s="42" t="s">
        <v>8</v>
      </c>
      <c r="J9" s="43">
        <v>1.17</v>
      </c>
      <c r="K9" s="44" t="s">
        <v>9</v>
      </c>
      <c r="L9" s="45">
        <f>H9*J9</f>
        <v>117.93599999999999</v>
      </c>
    </row>
    <row r="10" spans="1:12" ht="15.75" customHeight="1">
      <c r="A10" s="39" t="s">
        <v>19</v>
      </c>
      <c r="B10" s="40">
        <v>150</v>
      </c>
      <c r="F10" s="35" t="s">
        <v>20</v>
      </c>
      <c r="G10" s="36">
        <f>G7+H9</f>
        <v>1085.8</v>
      </c>
      <c r="H10" s="36"/>
      <c r="I10" s="37">
        <f>K10/G10</f>
        <v>1.1053564192300607</v>
      </c>
      <c r="J10" s="37"/>
      <c r="K10" s="38">
        <f>K7+L9</f>
        <v>1200.196</v>
      </c>
      <c r="L10" s="38"/>
    </row>
    <row r="11" spans="1:12" ht="15.75" customHeight="1">
      <c r="A11" s="39" t="s">
        <v>21</v>
      </c>
      <c r="B11" s="40">
        <v>10</v>
      </c>
      <c r="F11" s="35"/>
      <c r="G11" s="36"/>
      <c r="H11" s="36"/>
      <c r="I11" s="37"/>
      <c r="J11" s="37"/>
      <c r="K11" s="38"/>
      <c r="L11" s="38"/>
    </row>
    <row r="12" spans="1:12" ht="15.75" customHeight="1">
      <c r="A12" s="39" t="s">
        <v>22</v>
      </c>
      <c r="B12" s="46">
        <f>C12*0.72</f>
        <v>100.8</v>
      </c>
      <c r="C12" s="47">
        <v>140</v>
      </c>
      <c r="D12" s="48" t="s">
        <v>23</v>
      </c>
      <c r="F12" s="41" t="s">
        <v>24</v>
      </c>
      <c r="G12" s="30" t="s">
        <v>25</v>
      </c>
      <c r="H12" s="31">
        <f>B14</f>
        <v>10.799999999999999</v>
      </c>
      <c r="I12" s="42" t="s">
        <v>8</v>
      </c>
      <c r="J12" s="43">
        <v>1.17</v>
      </c>
      <c r="K12" s="44" t="s">
        <v>9</v>
      </c>
      <c r="L12" s="45">
        <f>J12*H12</f>
        <v>12.635999999999997</v>
      </c>
    </row>
    <row r="13" spans="1:12" ht="15.75" customHeight="1">
      <c r="A13" s="49" t="s">
        <v>26</v>
      </c>
      <c r="B13" s="50">
        <f>SUM(B8:B12)</f>
        <v>1085.8</v>
      </c>
      <c r="F13" s="35" t="s">
        <v>27</v>
      </c>
      <c r="G13" s="51">
        <f>G10-H12</f>
        <v>1075</v>
      </c>
      <c r="H13" s="51"/>
      <c r="I13" s="37">
        <f>K13/G13</f>
        <v>1.104706976744186</v>
      </c>
      <c r="J13" s="37"/>
      <c r="K13" s="38">
        <f>K10-L12</f>
        <v>1187.56</v>
      </c>
      <c r="L13" s="38"/>
    </row>
    <row r="14" spans="1:12" ht="15.75" customHeight="1">
      <c r="A14" s="39" t="s">
        <v>28</v>
      </c>
      <c r="B14" s="24">
        <f>C14*0.72</f>
        <v>10.799999999999999</v>
      </c>
      <c r="C14" s="47">
        <v>15</v>
      </c>
      <c r="D14" s="48" t="s">
        <v>23</v>
      </c>
      <c r="F14" s="35"/>
      <c r="G14" s="51"/>
      <c r="H14" s="51"/>
      <c r="I14" s="37"/>
      <c r="J14" s="37"/>
      <c r="K14" s="38"/>
      <c r="L14" s="38"/>
    </row>
    <row r="15" spans="1:12" ht="15.75" customHeight="1">
      <c r="A15" s="49" t="s">
        <v>29</v>
      </c>
      <c r="B15" s="50">
        <f>B13-B14</f>
        <v>1075</v>
      </c>
      <c r="L15" s="7"/>
    </row>
    <row r="16" spans="1:12" ht="15.75" customHeight="1">
      <c r="A16" s="52"/>
      <c r="L16" s="7"/>
    </row>
    <row r="17" spans="1:12" ht="15.75" customHeight="1">
      <c r="A17" s="52"/>
      <c r="L17" s="7"/>
    </row>
    <row r="18" spans="1:2" ht="15.75" customHeight="1">
      <c r="A18" s="34" t="s">
        <v>30</v>
      </c>
      <c r="B18" s="34"/>
    </row>
    <row r="19" spans="1:12" ht="15.75" customHeight="1">
      <c r="A19" s="50" t="s">
        <v>31</v>
      </c>
      <c r="B19" s="53" t="s">
        <v>32</v>
      </c>
      <c r="K19" s="54"/>
      <c r="L19" s="7"/>
    </row>
    <row r="20" spans="1:12" ht="15.75" customHeight="1">
      <c r="A20" s="24" t="s">
        <v>33</v>
      </c>
      <c r="B20" s="24">
        <v>7</v>
      </c>
      <c r="L20" s="7"/>
    </row>
    <row r="21" spans="1:2" ht="15.75" customHeight="1">
      <c r="A21" s="24" t="s">
        <v>34</v>
      </c>
      <c r="B21" s="40"/>
    </row>
    <row r="22" spans="1:2" ht="15.75" customHeight="1">
      <c r="A22" s="24" t="s">
        <v>35</v>
      </c>
      <c r="B22" s="24">
        <v>10</v>
      </c>
    </row>
    <row r="23" spans="1:2" ht="15.75" customHeight="1">
      <c r="A23" s="24" t="s">
        <v>36</v>
      </c>
      <c r="B23" s="40"/>
    </row>
    <row r="24" spans="1:2" ht="15.75" customHeight="1">
      <c r="A24" s="24" t="s">
        <v>35</v>
      </c>
      <c r="B24" s="55">
        <v>10</v>
      </c>
    </row>
    <row r="25" spans="1:2" ht="15.75" customHeight="1">
      <c r="A25" s="24" t="s">
        <v>37</v>
      </c>
      <c r="B25" s="24">
        <v>35</v>
      </c>
    </row>
    <row r="26" spans="1:2" ht="15.75" customHeight="1">
      <c r="A26" s="24" t="s">
        <v>38</v>
      </c>
      <c r="B26" s="40"/>
    </row>
    <row r="27" spans="1:2" ht="15.75" customHeight="1">
      <c r="A27" s="29" t="s">
        <v>39</v>
      </c>
      <c r="B27" s="56"/>
    </row>
    <row r="28" spans="1:2" ht="15.75" customHeight="1">
      <c r="A28" s="57" t="s">
        <v>40</v>
      </c>
      <c r="B28" s="58">
        <f>SUM(B20:B27)</f>
        <v>62</v>
      </c>
    </row>
    <row r="29" spans="1:2" ht="15.75" customHeight="1">
      <c r="A29" s="19" t="s">
        <v>41</v>
      </c>
      <c r="B29" s="59"/>
    </row>
    <row r="30" spans="1:2" ht="15.75" customHeight="1">
      <c r="A30" s="53" t="s">
        <v>42</v>
      </c>
      <c r="B30" s="40"/>
    </row>
    <row r="31" ht="15.75" customHeight="1"/>
    <row r="33" ht="12.75">
      <c r="A33" s="6"/>
    </row>
  </sheetData>
  <sheetProtection sheet="1"/>
  <mergeCells count="19">
    <mergeCell ref="D2:E2"/>
    <mergeCell ref="G2:H2"/>
    <mergeCell ref="I2:J2"/>
    <mergeCell ref="K2:L2"/>
    <mergeCell ref="D3:E3"/>
    <mergeCell ref="D4:E4"/>
    <mergeCell ref="F7:F8"/>
    <mergeCell ref="G7:H8"/>
    <mergeCell ref="I7:J8"/>
    <mergeCell ref="K7:L8"/>
    <mergeCell ref="F10:F11"/>
    <mergeCell ref="G10:H11"/>
    <mergeCell ref="I10:J11"/>
    <mergeCell ref="K10:L11"/>
    <mergeCell ref="F13:F14"/>
    <mergeCell ref="G13:H14"/>
    <mergeCell ref="I13:J14"/>
    <mergeCell ref="K13:L14"/>
    <mergeCell ref="A18:B18"/>
  </mergeCells>
  <printOptions/>
  <pageMargins left="0.4" right="0.4" top="0.3902777777777778" bottom="0.3902777777777778" header="0" footer="0"/>
  <pageSetup horizontalDpi="300" verticalDpi="300" orientation="landscape" paperSize="9"/>
  <headerFooter alignWithMargins="0">
    <oddHeader>&amp;R000000LS - 01.13</oddHeader>
    <oddFooter>&amp;R000000&amp;D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0"/>
  <sheetViews>
    <sheetView workbookViewId="0" topLeftCell="A1">
      <selection activeCell="B5" sqref="B5"/>
    </sheetView>
  </sheetViews>
  <sheetFormatPr defaultColWidth="11.421875" defaultRowHeight="12.75"/>
  <cols>
    <col min="1" max="16384" width="10.7109375" style="60" customWidth="1"/>
  </cols>
  <sheetData>
    <row r="3" spans="1:9" ht="12.75">
      <c r="A3" s="60">
        <v>0.84</v>
      </c>
      <c r="B3" s="60">
        <v>650</v>
      </c>
      <c r="C3" s="60">
        <v>0.89</v>
      </c>
      <c r="D3" s="60">
        <v>1043</v>
      </c>
      <c r="H3" s="60">
        <f>LE!I7</f>
        <v>1.098741116751269</v>
      </c>
      <c r="I3" s="60">
        <f>LE!G7</f>
        <v>985</v>
      </c>
    </row>
    <row r="4" spans="1:9" ht="12.75">
      <c r="A4" s="60">
        <v>0.84</v>
      </c>
      <c r="B4" s="60">
        <v>885</v>
      </c>
      <c r="C4" s="60">
        <v>1.2</v>
      </c>
      <c r="D4" s="60">
        <v>1043</v>
      </c>
      <c r="H4" s="60">
        <f>LE!I10</f>
        <v>1.1053564192300607</v>
      </c>
      <c r="I4" s="60">
        <f>LE!G10</f>
        <v>1085.8</v>
      </c>
    </row>
    <row r="5" spans="1:2" ht="12.75">
      <c r="A5" s="60">
        <v>0.98</v>
      </c>
      <c r="B5" s="60">
        <v>1043</v>
      </c>
    </row>
    <row r="6" spans="1:2" ht="12.75">
      <c r="A6" s="60">
        <v>1.2</v>
      </c>
      <c r="B6" s="60">
        <v>1043</v>
      </c>
    </row>
    <row r="7" spans="1:2" ht="12.75">
      <c r="A7" s="60">
        <v>1.2</v>
      </c>
      <c r="B7" s="60">
        <v>650</v>
      </c>
    </row>
    <row r="8" ht="12.75">
      <c r="D8" s="60" t="s">
        <v>43</v>
      </c>
    </row>
    <row r="9" ht="12.75">
      <c r="D9" s="60" t="s">
        <v>44</v>
      </c>
    </row>
    <row r="10" ht="12.75">
      <c r="D10" s="60" t="s">
        <v>45</v>
      </c>
    </row>
  </sheetData>
  <sheetProtection sheet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/>
  <cp:lastPrinted>2014-04-02T07:31:58Z</cp:lastPrinted>
  <dcterms:created xsi:type="dcterms:W3CDTF">2009-06-06T14:57:18Z</dcterms:created>
  <dcterms:modified xsi:type="dcterms:W3CDTF">2014-08-02T12:08:08Z</dcterms:modified>
  <cp:category/>
  <cp:version/>
  <cp:contentType/>
  <cp:contentStatus/>
  <cp:revision>20</cp:revision>
</cp:coreProperties>
</file>